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3395" windowHeight="9525"/>
  </bookViews>
  <sheets>
    <sheet name="Доходы" sheetId="2" r:id="rId1"/>
  </sheets>
  <definedNames>
    <definedName name="_xlnm.Print_Titles" localSheetId="0">Доходы!$5:$6</definedName>
    <definedName name="_xlnm.Print_Area" localSheetId="0">Доходы!$A$1:$K$44</definedName>
  </definedNames>
  <calcPr calcId="145621" iterate="1"/>
</workbook>
</file>

<file path=xl/calcChain.xml><?xml version="1.0" encoding="utf-8"?>
<calcChain xmlns="http://schemas.openxmlformats.org/spreadsheetml/2006/main">
  <c r="C15" i="2" l="1"/>
  <c r="C16" i="2"/>
  <c r="L20" i="2" l="1"/>
  <c r="J20" i="2"/>
  <c r="I20" i="2"/>
  <c r="H20" i="2"/>
  <c r="D18" i="2"/>
  <c r="C18" i="2"/>
  <c r="J22" i="2"/>
  <c r="I22" i="2"/>
  <c r="L22" i="2"/>
  <c r="D19" i="2"/>
  <c r="E19" i="2"/>
  <c r="E18" i="2" s="1"/>
  <c r="F19" i="2"/>
  <c r="F18" i="2" s="1"/>
  <c r="C19" i="2"/>
  <c r="H22" i="2" l="1"/>
  <c r="L35" i="2"/>
  <c r="L37" i="2"/>
  <c r="L38" i="2"/>
  <c r="L40" i="2"/>
  <c r="L41" i="2"/>
  <c r="L43" i="2"/>
  <c r="L27" i="2"/>
  <c r="L29" i="2"/>
  <c r="L30" i="2"/>
  <c r="L25" i="2"/>
  <c r="L21" i="2"/>
  <c r="L8" i="2"/>
  <c r="L9" i="2"/>
  <c r="L11" i="2"/>
  <c r="L13" i="2"/>
  <c r="L15" i="2"/>
  <c r="L16" i="2"/>
  <c r="J30" i="2"/>
  <c r="I30" i="2"/>
  <c r="H30" i="2"/>
  <c r="J29" i="2"/>
  <c r="I29" i="2"/>
  <c r="H29" i="2"/>
  <c r="J27" i="2"/>
  <c r="I27" i="2"/>
  <c r="H27" i="2"/>
  <c r="H21" i="2"/>
  <c r="I21" i="2"/>
  <c r="J21" i="2"/>
  <c r="D28" i="2"/>
  <c r="H28" i="2" s="1"/>
  <c r="E28" i="2"/>
  <c r="F28" i="2"/>
  <c r="I28" i="2" s="1"/>
  <c r="C28" i="2"/>
  <c r="D26" i="2"/>
  <c r="E26" i="2"/>
  <c r="F26" i="2"/>
  <c r="C26" i="2"/>
  <c r="L19" i="2"/>
  <c r="L28" i="2" l="1"/>
  <c r="H26" i="2"/>
  <c r="L26" i="2"/>
  <c r="I26" i="2"/>
  <c r="J28" i="2"/>
  <c r="J26" i="2"/>
  <c r="J43" i="2"/>
  <c r="I43" i="2"/>
  <c r="H43" i="2"/>
  <c r="F42" i="2"/>
  <c r="E42" i="2"/>
  <c r="D42" i="2"/>
  <c r="C42" i="2"/>
  <c r="L42" i="2" l="1"/>
  <c r="H42" i="2"/>
  <c r="J42" i="2"/>
  <c r="I19" i="2"/>
  <c r="J19" i="2"/>
  <c r="C23" i="2"/>
  <c r="L18" i="2" l="1"/>
  <c r="C31" i="2"/>
  <c r="J18" i="2"/>
  <c r="H19" i="2"/>
  <c r="I18" i="2"/>
  <c r="H18" i="2"/>
  <c r="D39" i="2"/>
  <c r="E39" i="2"/>
  <c r="F39" i="2"/>
  <c r="C39" i="2"/>
  <c r="J41" i="2"/>
  <c r="I41" i="2"/>
  <c r="H41" i="2"/>
  <c r="F36" i="2"/>
  <c r="F34" i="2"/>
  <c r="F24" i="2"/>
  <c r="F14" i="2"/>
  <c r="F12" i="2" s="1"/>
  <c r="F10" i="2"/>
  <c r="E10" i="2"/>
  <c r="L39" i="2" l="1"/>
  <c r="F33" i="2"/>
  <c r="L24" i="2"/>
  <c r="F23" i="2"/>
  <c r="F17" i="2"/>
  <c r="J11" i="2"/>
  <c r="L23" i="2" l="1"/>
  <c r="F31" i="2"/>
  <c r="F32" i="2"/>
  <c r="I10" i="2"/>
  <c r="I11" i="2"/>
  <c r="J40" i="2"/>
  <c r="J38" i="2"/>
  <c r="J37" i="2"/>
  <c r="J35" i="2"/>
  <c r="C36" i="2"/>
  <c r="L36" i="2" s="1"/>
  <c r="C34" i="2"/>
  <c r="L31" i="2" l="1"/>
  <c r="C33" i="2"/>
  <c r="L34" i="2"/>
  <c r="F7" i="2"/>
  <c r="J34" i="2"/>
  <c r="J39" i="2"/>
  <c r="J36" i="2"/>
  <c r="G19" i="2" l="1"/>
  <c r="G20" i="2"/>
  <c r="F44" i="2"/>
  <c r="G22" i="2"/>
  <c r="G18" i="2"/>
  <c r="C32" i="2"/>
  <c r="L32" i="2" s="1"/>
  <c r="L33" i="2"/>
  <c r="G21" i="2"/>
  <c r="G30" i="2"/>
  <c r="G27" i="2"/>
  <c r="G25" i="2"/>
  <c r="G29" i="2"/>
  <c r="G26" i="2"/>
  <c r="G28" i="2"/>
  <c r="G24" i="2"/>
  <c r="G12" i="2"/>
  <c r="G23" i="2"/>
  <c r="G31" i="2"/>
  <c r="J33" i="2"/>
  <c r="E36" i="2"/>
  <c r="I36" i="2" s="1"/>
  <c r="E34" i="2"/>
  <c r="E24" i="2"/>
  <c r="E14" i="2"/>
  <c r="E12" i="2" s="1"/>
  <c r="E17" i="2" s="1"/>
  <c r="E33" i="2" l="1"/>
  <c r="E32" i="2" s="1"/>
  <c r="E23" i="2"/>
  <c r="E31" i="2" s="1"/>
  <c r="J32" i="2"/>
  <c r="E7" i="2" l="1"/>
  <c r="E44" i="2" s="1"/>
  <c r="I33" i="2"/>
  <c r="J25" i="2"/>
  <c r="I35" i="2"/>
  <c r="I25" i="2"/>
  <c r="I24" i="2"/>
  <c r="H35" i="2"/>
  <c r="H25" i="2"/>
  <c r="H11" i="2"/>
  <c r="J24" i="2"/>
  <c r="D24" i="2"/>
  <c r="D36" i="2"/>
  <c r="D34" i="2"/>
  <c r="D33" i="2" s="1"/>
  <c r="D10" i="2"/>
  <c r="H10" i="2" s="1"/>
  <c r="H24" i="2" l="1"/>
  <c r="D23" i="2"/>
  <c r="D31" i="2" s="1"/>
  <c r="C10" i="2"/>
  <c r="L10" i="2" s="1"/>
  <c r="H23" i="2" l="1"/>
  <c r="J23" i="2"/>
  <c r="J10" i="2"/>
  <c r="I31" i="2" l="1"/>
  <c r="J31" i="2"/>
  <c r="H31" i="2"/>
  <c r="G15" i="2"/>
  <c r="G11" i="2"/>
  <c r="G17" i="2"/>
  <c r="G10" i="2"/>
  <c r="G16" i="2"/>
  <c r="G9" i="2"/>
  <c r="G13" i="2"/>
  <c r="G8" i="2"/>
  <c r="G14" i="2"/>
  <c r="H8" i="2"/>
  <c r="H9" i="2"/>
  <c r="H13" i="2"/>
  <c r="H15" i="2"/>
  <c r="H16" i="2"/>
  <c r="H34" i="2"/>
  <c r="H37" i="2"/>
  <c r="H38" i="2"/>
  <c r="H40" i="2"/>
  <c r="G7" i="2" l="1"/>
  <c r="G44" i="2" s="1"/>
  <c r="H36" i="2"/>
  <c r="I8" i="2" l="1"/>
  <c r="I9" i="2"/>
  <c r="I13" i="2"/>
  <c r="I15" i="2"/>
  <c r="I16" i="2"/>
  <c r="I34" i="2"/>
  <c r="I37" i="2"/>
  <c r="I38" i="2"/>
  <c r="I40" i="2"/>
  <c r="J8" i="2" l="1"/>
  <c r="J9" i="2"/>
  <c r="J13" i="2"/>
  <c r="J15" i="2"/>
  <c r="J16" i="2"/>
  <c r="C14" i="2" l="1"/>
  <c r="L14" i="2" s="1"/>
  <c r="C12" i="2" l="1"/>
  <c r="D32" i="2"/>
  <c r="D14" i="2"/>
  <c r="C17" i="2" l="1"/>
  <c r="L17" i="2" s="1"/>
  <c r="L12" i="2"/>
  <c r="D12" i="2"/>
  <c r="H39" i="2"/>
  <c r="I39" i="2"/>
  <c r="C7" i="2" l="1"/>
  <c r="L7" i="2" s="1"/>
  <c r="D17" i="2"/>
  <c r="H33" i="2"/>
  <c r="C44" i="2" l="1"/>
  <c r="L44" i="2" s="1"/>
  <c r="D7" i="2"/>
  <c r="D44" i="2" s="1"/>
  <c r="H14" i="2"/>
  <c r="H32" i="2"/>
  <c r="I14" i="2"/>
  <c r="J14" i="2"/>
  <c r="H12" i="2" l="1"/>
  <c r="I32" i="2"/>
  <c r="I23" i="2" s="1"/>
  <c r="I12" i="2"/>
  <c r="J12" i="2"/>
  <c r="H17" i="2" l="1"/>
  <c r="I17" i="2"/>
  <c r="J17" i="2"/>
  <c r="H44" i="2" l="1"/>
  <c r="J44" i="2"/>
  <c r="H7" i="2"/>
  <c r="J7" i="2"/>
  <c r="I7" i="2"/>
  <c r="I44" i="2"/>
  <c r="I42" i="2" s="1"/>
</calcChain>
</file>

<file path=xl/sharedStrings.xml><?xml version="1.0" encoding="utf-8"?>
<sst xmlns="http://schemas.openxmlformats.org/spreadsheetml/2006/main" count="96" uniqueCount="70">
  <si>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</si>
  <si>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</si>
  <si>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</si>
  <si>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Земельный налог</t>
  </si>
  <si>
    <t>Налог на имущество физических лиц</t>
  </si>
  <si>
    <t>НАЛОГИ НА ИМУЩЕСТВО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</si>
  <si>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</si>
  <si>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</si>
  <si>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НАЛОГОВЫЕ И НЕНАЛОГОВЫЕ ДОХОДЫ</t>
  </si>
  <si>
    <t>Наименование кода дохода</t>
  </si>
  <si>
    <t>Земельный налог с организаций</t>
  </si>
  <si>
    <t>Земельный налог с физических лиц</t>
  </si>
  <si>
    <t>тыс.рублей</t>
  </si>
  <si>
    <t>План по закону о бюджете, первоначальный</t>
  </si>
  <si>
    <t>% исполнения уточненного плана</t>
  </si>
  <si>
    <t>Вид дохода</t>
  </si>
  <si>
    <t>Итого</t>
  </si>
  <si>
    <t>Х</t>
  </si>
  <si>
    <t>Темп роста (снижения) к исполнено за отчетный год, %</t>
  </si>
  <si>
    <t>2022 год</t>
  </si>
  <si>
    <t>% исполнения первоначального плана</t>
  </si>
  <si>
    <t>ИТОГО НАЛОГОВЫЕ ДОХОДЫ</t>
  </si>
  <si>
    <t>2023 год</t>
  </si>
  <si>
    <t>Единый сельскохозяйственный налог</t>
  </si>
  <si>
    <t>НАЛОГИ НА СОВОКУПНЫЙ ДОХОД</t>
  </si>
  <si>
    <t>Дотации бюджетам бюджетной системы Российской Федерации</t>
  </si>
  <si>
    <t>20230000</t>
  </si>
  <si>
    <t>Субвенции бюджетам бюджетной системы Российской Федерации</t>
  </si>
  <si>
    <t>20230024</t>
  </si>
  <si>
    <t>Субвенции бюджетам сельских поселений на выполнение передаваемых полномочий субъектов Российской Федерации</t>
  </si>
  <si>
    <t>20235118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</si>
  <si>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</si>
  <si>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20215001</t>
  </si>
  <si>
    <t>Дотации бюджетам сельских поселений на выравнивание бюджетной обеспеченности из бюджета субъекта Российской Федерации</t>
  </si>
  <si>
    <t>20240000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</si>
  <si>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</si>
  <si>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</si>
  <si>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ОТ ИСПОЛЬЗОВАНИЯ ИМУЩЕСТВА, НАХОДЯЩЕГОСЯ В ГОСУДАРСТВЕННОЙ И МУНИЦИПАЛЬНОЙ СОБСТВЕННОСТИ</t>
  </si>
  <si>
    <t>11300000</t>
  </si>
  <si>
    <t>ДОХОДЫ ОТ ОКАЗАНИЯ ПЛАТНЫХ УСЛУГ И КОМПЕНСАЦИИ ЗАТРАТ ГОСУДАРСТВА</t>
  </si>
  <si>
    <t>11302000</t>
  </si>
  <si>
    <t>11302995</t>
  </si>
  <si>
    <t>ИТОГО НЕНАЛОГОВЫЕ ДОХОДЫ</t>
  </si>
  <si>
    <t>Удельный вес в общем объеме налоговых и неналоговых доходов в 2023 году</t>
  </si>
  <si>
    <t>Пояснение отклонений от плановых значений 2023 год</t>
  </si>
  <si>
    <t>Таблица 1</t>
  </si>
  <si>
    <t>Прочие межбюджетные трансферты, передаваемые бюджетам сельских поселений</t>
  </si>
  <si>
    <t>Ежеквартальный платеж. Прогноз основан на данных, предоставленных администратором доходов - Управлением Федеральной налоговой службы.</t>
  </si>
  <si>
    <t>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</si>
  <si>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</si>
  <si>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Доходы, получаемые в виде арендной или иной платы за передачу в возмездное пользование государственного или муниципального имущества (за исключением имущества бюджетных и автономных учреждений, а также имущства государственных и муниципальных унитарных предприятий, в том числе казенных)</t>
  </si>
  <si>
    <t>ПРОЧИЕ БЕЗВОЗМЕЗДНЫЕ ПОСТУПЛЕНИЯ</t>
  </si>
  <si>
    <t>Прочие безвозмездные поступления в бюджеты сельских поселений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</si>
  <si>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</si>
  <si>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</si>
  <si>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компенсации затрат государства</t>
  </si>
  <si>
    <t>Прочие доходы от компенсации затрат бюджетов сельских поселений</t>
  </si>
  <si>
    <t>11700000</t>
  </si>
  <si>
    <t>ПРОЧИЕ НЕНАЛОГОВЫЕ ДОХОДЫ</t>
  </si>
  <si>
    <t>11701000</t>
  </si>
  <si>
    <t>Невыясненные поступления</t>
  </si>
  <si>
    <t>11716000</t>
  </si>
  <si>
    <t>Прочие неналоговые доходы в части невыясненных поступлений, по которым не осуществлен возврат (уточнение) не позднее трех лет со дня их зачисления на единый счет соответствующего бюджета бюджетной системы Российской Федерации</t>
  </si>
  <si>
    <t>Срок уплаты налога до 1 декабря 2023 года. Увеличение количества получателей льгот. Прогноз основан на данных, предоставленных администратором доходов - Управлением Федеральной налоговой службы.</t>
  </si>
  <si>
    <t>Сведения о фактических поступлениях доходов по видам доходов в сравнении с первоначально утвержденными решением о бюджете Толвуйского сельского поселения 
значениями и с уточненными значениями с учетом всех внесенных изменений в 2023 году</t>
  </si>
  <si>
    <t>Доходы от сдачи в аренду имущества, составляющего казну сельских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</si>
  <si>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</si>
  <si>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Фактическое исполнение на 01.10.2022 года (на отчетную дату аналогично текущему финансовому году)</t>
  </si>
  <si>
    <t>План по закону о бюджете, уточненный 30.09.2023 ( + уведомления)</t>
  </si>
  <si>
    <t>Фактическое исполнение на 01.10.2023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</si>
</sst>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Protection="1">
      <protection hidden="1"/>
    </xf>
    <xf numFmtId="164" fontId="2" fillId="0" borderId="0" xfId="1" applyNumberFormat="1" applyFont="1"/>
    <xf numFmtId="0" fontId="2" fillId="0" borderId="0" xfId="1" applyFont="1" applyAlignment="1"/>
    <xf numFmtId="164" fontId="2" fillId="0" borderId="0" xfId="1" applyNumberFormat="1" applyFont="1" applyAlignment="1">
      <alignment horizontal="center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164" fontId="2" fillId="0" borderId="0" xfId="1" applyNumberFormat="1" applyFont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>
      <alignment horizontal="center" vertical="top"/>
    </xf>
    <xf numFmtId="0" fontId="3" fillId="0" borderId="0" xfId="1" applyFont="1"/>
    <xf numFmtId="0" fontId="5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164" fontId="3" fillId="2" borderId="1" xfId="1" applyNumberFormat="1" applyFont="1" applyFill="1" applyBorder="1" applyAlignment="1" applyProtection="1">
      <alignment vertical="center"/>
      <protection hidden="1"/>
    </xf>
    <xf numFmtId="164" fontId="2" fillId="2" borderId="1" xfId="1" applyNumberFormat="1" applyFont="1" applyFill="1" applyBorder="1" applyAlignment="1" applyProtection="1">
      <alignment vertical="center"/>
      <protection hidden="1"/>
    </xf>
    <xf numFmtId="0" fontId="3" fillId="0" borderId="0" xfId="1" applyFont="1" applyAlignment="1"/>
    <xf numFmtId="164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Font="1" applyBorder="1"/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164" fontId="3" fillId="3" borderId="1" xfId="1" applyNumberFormat="1" applyFont="1" applyFill="1" applyBorder="1" applyAlignment="1" applyProtection="1">
      <alignment vertical="center"/>
      <protection hidden="1"/>
    </xf>
    <xf numFmtId="164" fontId="3" fillId="0" borderId="0" xfId="1" applyNumberFormat="1" applyFont="1"/>
    <xf numFmtId="9" fontId="3" fillId="3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/>
    <xf numFmtId="0" fontId="2" fillId="0" borderId="0" xfId="1" applyFont="1" applyAlignment="1"/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0" fontId="3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center"/>
    </xf>
    <xf numFmtId="164" fontId="3" fillId="3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Alignment="1"/>
    <xf numFmtId="164" fontId="3" fillId="0" borderId="1" xfId="1" applyNumberFormat="1" applyFont="1" applyFill="1" applyBorder="1" applyAlignment="1" applyProtection="1">
      <alignment vertical="center"/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164" fontId="3" fillId="2" borderId="1" xfId="1" applyNumberFormat="1" applyFont="1" applyFill="1" applyBorder="1" applyAlignment="1" applyProtection="1">
      <alignment vertical="center"/>
      <protection hidden="1"/>
    </xf>
    <xf numFmtId="164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center"/>
    </xf>
    <xf numFmtId="9" fontId="2" fillId="0" borderId="1" xfId="1" applyNumberFormat="1" applyFont="1" applyFill="1" applyBorder="1" applyAlignment="1" applyProtection="1">
      <alignment horizontal="center" vertical="center"/>
      <protection hidden="1"/>
    </xf>
    <xf numFmtId="9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3" borderId="1" xfId="1" applyNumberFormat="1" applyFont="1" applyFill="1" applyBorder="1" applyAlignment="1" applyProtection="1">
      <alignment vertical="center"/>
      <protection hidden="1"/>
    </xf>
    <xf numFmtId="164" fontId="3" fillId="0" borderId="0" xfId="1" applyNumberFormat="1" applyFont="1"/>
    <xf numFmtId="9" fontId="3" fillId="3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Alignment="1">
      <alignment horizontal="right"/>
    </xf>
    <xf numFmtId="0" fontId="2" fillId="0" borderId="1" xfId="1" applyFont="1" applyFill="1" applyBorder="1" applyAlignment="1">
      <alignment vertical="top" wrapText="1"/>
    </xf>
    <xf numFmtId="4" fontId="3" fillId="3" borderId="1" xfId="1" applyNumberFormat="1" applyFont="1" applyFill="1" applyBorder="1" applyAlignment="1" applyProtection="1">
      <alignment vertical="center"/>
      <protection hidden="1"/>
    </xf>
    <xf numFmtId="4" fontId="2" fillId="2" borderId="1" xfId="1" applyNumberFormat="1" applyFont="1" applyFill="1" applyBorder="1" applyAlignment="1" applyProtection="1">
      <alignment vertical="center"/>
      <protection hidden="1"/>
    </xf>
    <xf numFmtId="0" fontId="3" fillId="3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vertical="center"/>
      <protection hidden="1"/>
    </xf>
    <xf numFmtId="165" fontId="3" fillId="3" borderId="1" xfId="1" applyNumberFormat="1" applyFont="1" applyFill="1" applyBorder="1" applyAlignment="1" applyProtection="1">
      <alignment horizontal="center" vertical="center"/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2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Font="1" applyBorder="1" applyAlignment="1" applyProtection="1">
      <alignment horizontal="center"/>
      <protection hidden="1"/>
    </xf>
    <xf numFmtId="164" fontId="2" fillId="0" borderId="2" xfId="1" applyNumberFormat="1" applyFont="1" applyBorder="1" applyAlignment="1" applyProtection="1">
      <alignment horizontal="right"/>
      <protection hidden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showGridLines="0"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7" sqref="L7"/>
    </sheetView>
  </sheetViews>
  <sheetFormatPr defaultColWidth="9.140625" defaultRowHeight="12.75" x14ac:dyDescent="0.2"/>
  <cols>
    <col min="1" max="1" width="10.5703125" style="16" customWidth="1"/>
    <col min="2" max="2" width="57.5703125" style="6" customWidth="1"/>
    <col min="3" max="3" width="18.5703125" style="6" customWidth="1"/>
    <col min="4" max="4" width="14.5703125" style="6" customWidth="1"/>
    <col min="5" max="5" width="14.28515625" style="5" customWidth="1"/>
    <col min="6" max="7" width="14" style="5" customWidth="1"/>
    <col min="8" max="8" width="11.7109375" style="5" customWidth="1"/>
    <col min="9" max="9" width="11.7109375" style="7" customWidth="1"/>
    <col min="10" max="10" width="14.140625" style="7" customWidth="1"/>
    <col min="11" max="11" width="33.7109375" style="1" customWidth="1"/>
    <col min="12" max="12" width="8.140625" style="1" customWidth="1"/>
    <col min="13" max="151" width="9.140625" style="1" customWidth="1"/>
    <col min="152" max="16384" width="9.140625" style="1"/>
  </cols>
  <sheetData>
    <row r="1" spans="1:21" ht="12.75" customHeight="1" x14ac:dyDescent="0.2">
      <c r="B1" s="2"/>
      <c r="C1" s="2"/>
      <c r="D1" s="2"/>
      <c r="F1" s="72"/>
      <c r="G1" s="72"/>
      <c r="H1" s="72"/>
      <c r="I1" s="72"/>
      <c r="J1" s="23"/>
      <c r="K1" s="61" t="s">
        <v>45</v>
      </c>
    </row>
    <row r="2" spans="1:21" ht="18.75" customHeight="1" x14ac:dyDescent="0.2">
      <c r="A2" s="75" t="s">
        <v>64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21" ht="23.25" customHeight="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21" ht="15" customHeight="1" x14ac:dyDescent="0.2">
      <c r="B4" s="10"/>
      <c r="C4" s="10"/>
      <c r="D4" s="10"/>
      <c r="E4" s="4"/>
      <c r="F4" s="4"/>
      <c r="G4" s="4"/>
      <c r="H4" s="4"/>
      <c r="I4" s="74" t="s">
        <v>12</v>
      </c>
      <c r="J4" s="74"/>
      <c r="K4" s="74"/>
      <c r="O4" s="75"/>
      <c r="P4" s="75"/>
      <c r="Q4" s="75"/>
      <c r="R4" s="75"/>
      <c r="S4" s="75"/>
      <c r="T4" s="75"/>
      <c r="U4" s="75"/>
    </row>
    <row r="5" spans="1:21" ht="15" customHeight="1" x14ac:dyDescent="0.2">
      <c r="A5" s="15"/>
      <c r="B5" s="28"/>
      <c r="C5" s="29" t="s">
        <v>19</v>
      </c>
      <c r="D5" s="73" t="s">
        <v>22</v>
      </c>
      <c r="E5" s="73"/>
      <c r="F5" s="73"/>
      <c r="G5" s="73"/>
      <c r="H5" s="73"/>
      <c r="I5" s="73"/>
      <c r="J5" s="73"/>
      <c r="K5" s="73"/>
    </row>
    <row r="6" spans="1:21" ht="82.5" customHeight="1" x14ac:dyDescent="0.2">
      <c r="A6" s="13" t="s">
        <v>15</v>
      </c>
      <c r="B6" s="11" t="s">
        <v>9</v>
      </c>
      <c r="C6" s="12" t="s">
        <v>67</v>
      </c>
      <c r="D6" s="11" t="s">
        <v>13</v>
      </c>
      <c r="E6" s="12" t="s">
        <v>68</v>
      </c>
      <c r="F6" s="12" t="s">
        <v>69</v>
      </c>
      <c r="G6" s="36" t="s">
        <v>43</v>
      </c>
      <c r="H6" s="12" t="s">
        <v>20</v>
      </c>
      <c r="I6" s="12" t="s">
        <v>14</v>
      </c>
      <c r="J6" s="12" t="s">
        <v>18</v>
      </c>
      <c r="K6" s="25" t="s">
        <v>44</v>
      </c>
    </row>
    <row r="7" spans="1:21" s="14" customFormat="1" x14ac:dyDescent="0.2">
      <c r="A7" s="26">
        <v>10000000</v>
      </c>
      <c r="B7" s="60" t="s">
        <v>8</v>
      </c>
      <c r="C7" s="47">
        <f>C17+C31</f>
        <v>3648.6674800000001</v>
      </c>
      <c r="D7" s="57">
        <f>D17+D31</f>
        <v>4577.3999999999996</v>
      </c>
      <c r="E7" s="57">
        <f>E17+E31</f>
        <v>4577.5999999999995</v>
      </c>
      <c r="F7" s="57">
        <f>F17+F31</f>
        <v>3250.0350000000003</v>
      </c>
      <c r="G7" s="34">
        <f>G17+G31</f>
        <v>1</v>
      </c>
      <c r="H7" s="67">
        <f>F7/D7</f>
        <v>0.71001769563507677</v>
      </c>
      <c r="I7" s="67">
        <f t="shared" ref="I7:I44" si="0">F7/E7</f>
        <v>0.70998667423977646</v>
      </c>
      <c r="J7" s="67">
        <f t="shared" ref="J7:J16" si="1">F7/C7</f>
        <v>0.8907457360296368</v>
      </c>
      <c r="K7" s="26" t="s">
        <v>17</v>
      </c>
      <c r="L7" s="33">
        <f>F7-C7</f>
        <v>-398.63247999999976</v>
      </c>
    </row>
    <row r="8" spans="1:21" s="22" customFormat="1" x14ac:dyDescent="0.2">
      <c r="A8" s="26">
        <v>10102000</v>
      </c>
      <c r="B8" s="17" t="s">
        <v>7</v>
      </c>
      <c r="C8" s="8">
        <v>156.60900000000001</v>
      </c>
      <c r="D8" s="8">
        <v>252</v>
      </c>
      <c r="E8" s="49">
        <v>343</v>
      </c>
      <c r="F8" s="49">
        <v>268.88900000000001</v>
      </c>
      <c r="G8" s="56">
        <f>F8/$F$7</f>
        <v>8.2734185939536034E-2</v>
      </c>
      <c r="H8" s="68">
        <f t="shared" ref="H8:H44" si="2">F8/D8</f>
        <v>1.0670198412698413</v>
      </c>
      <c r="I8" s="69">
        <f t="shared" si="0"/>
        <v>0.78393294460641405</v>
      </c>
      <c r="J8" s="69">
        <f t="shared" si="1"/>
        <v>1.7169447477475752</v>
      </c>
      <c r="K8" s="62"/>
      <c r="L8" s="58">
        <f t="shared" ref="L8:L43" si="3">F8-C8</f>
        <v>112.28</v>
      </c>
    </row>
    <row r="9" spans="1:21" s="14" customFormat="1" ht="25.5" x14ac:dyDescent="0.2">
      <c r="A9" s="26">
        <v>10302000</v>
      </c>
      <c r="B9" s="17" t="s">
        <v>6</v>
      </c>
      <c r="C9" s="8">
        <v>2350.1129999999998</v>
      </c>
      <c r="D9" s="8">
        <v>2627.4</v>
      </c>
      <c r="E9" s="49">
        <v>2627.4</v>
      </c>
      <c r="F9" s="49">
        <v>2262.71</v>
      </c>
      <c r="G9" s="56">
        <f>F9/$F$7</f>
        <v>0.69621096388192738</v>
      </c>
      <c r="H9" s="68">
        <f t="shared" si="2"/>
        <v>0.86119738144172941</v>
      </c>
      <c r="I9" s="69">
        <f t="shared" si="0"/>
        <v>0.86119738144172941</v>
      </c>
      <c r="J9" s="69">
        <f t="shared" si="1"/>
        <v>0.96280902237466892</v>
      </c>
      <c r="K9" s="26" t="s">
        <v>17</v>
      </c>
      <c r="L9" s="58">
        <f t="shared" si="3"/>
        <v>-87.402999999999793</v>
      </c>
    </row>
    <row r="10" spans="1:21" s="14" customFormat="1" x14ac:dyDescent="0.2">
      <c r="A10" s="26">
        <v>10500000</v>
      </c>
      <c r="B10" s="17" t="s">
        <v>24</v>
      </c>
      <c r="C10" s="57">
        <f>C11</f>
        <v>463.31799999999998</v>
      </c>
      <c r="D10" s="57">
        <f>D11</f>
        <v>463</v>
      </c>
      <c r="E10" s="57">
        <f>E11</f>
        <v>372</v>
      </c>
      <c r="F10" s="57">
        <f>F11</f>
        <v>34.549999999999997</v>
      </c>
      <c r="G10" s="59">
        <f>F10/$F$7</f>
        <v>1.0630654746795032E-2</v>
      </c>
      <c r="H10" s="67">
        <f t="shared" si="2"/>
        <v>7.4622030237580989E-2</v>
      </c>
      <c r="I10" s="67">
        <f t="shared" si="0"/>
        <v>9.2876344086021495E-2</v>
      </c>
      <c r="J10" s="67">
        <f t="shared" si="1"/>
        <v>7.4570813134823166E-2</v>
      </c>
      <c r="K10" s="26"/>
      <c r="L10" s="58">
        <f t="shared" si="3"/>
        <v>-428.76799999999997</v>
      </c>
    </row>
    <row r="11" spans="1:21" x14ac:dyDescent="0.2">
      <c r="A11" s="30">
        <v>10503000</v>
      </c>
      <c r="B11" s="18" t="s">
        <v>23</v>
      </c>
      <c r="C11" s="19">
        <v>463.31799999999998</v>
      </c>
      <c r="D11" s="19">
        <v>463</v>
      </c>
      <c r="E11" s="50">
        <v>372</v>
      </c>
      <c r="F11" s="50">
        <v>34.549999999999997</v>
      </c>
      <c r="G11" s="55">
        <f>F11/$F$7</f>
        <v>1.0630654746795032E-2</v>
      </c>
      <c r="H11" s="70">
        <f t="shared" si="2"/>
        <v>7.4622030237580989E-2</v>
      </c>
      <c r="I11" s="71">
        <f t="shared" si="0"/>
        <v>9.2876344086021495E-2</v>
      </c>
      <c r="J11" s="71">
        <f>F11/C11</f>
        <v>7.4570813134823166E-2</v>
      </c>
      <c r="K11" s="44" t="s">
        <v>17</v>
      </c>
      <c r="L11" s="58">
        <f t="shared" si="3"/>
        <v>-428.76799999999997</v>
      </c>
    </row>
    <row r="12" spans="1:21" s="22" customFormat="1" x14ac:dyDescent="0.2">
      <c r="A12" s="26">
        <v>10600000</v>
      </c>
      <c r="B12" s="17" t="s">
        <v>5</v>
      </c>
      <c r="C12" s="32">
        <f>C13+C14</f>
        <v>364.66248000000002</v>
      </c>
      <c r="D12" s="32">
        <f>D13+D14</f>
        <v>773</v>
      </c>
      <c r="E12" s="57">
        <f>E13+E14</f>
        <v>773</v>
      </c>
      <c r="F12" s="57">
        <f>F13+F14</f>
        <v>360.14</v>
      </c>
      <c r="G12" s="59">
        <f t="shared" ref="G12:G31" si="4">F12/$F$7</f>
        <v>0.11081111434184554</v>
      </c>
      <c r="H12" s="67">
        <f t="shared" si="2"/>
        <v>0.46589909443725741</v>
      </c>
      <c r="I12" s="67">
        <f t="shared" si="0"/>
        <v>0.46589909443725741</v>
      </c>
      <c r="J12" s="67">
        <f t="shared" si="1"/>
        <v>0.98759817571580155</v>
      </c>
      <c r="K12" s="26" t="s">
        <v>17</v>
      </c>
      <c r="L12" s="58">
        <f t="shared" si="3"/>
        <v>-4.52248000000003</v>
      </c>
    </row>
    <row r="13" spans="1:21" s="6" customFormat="1" ht="89.25" customHeight="1" x14ac:dyDescent="0.2">
      <c r="A13" s="30">
        <v>10601000</v>
      </c>
      <c r="B13" s="18" t="s">
        <v>4</v>
      </c>
      <c r="C13" s="19">
        <v>13.776</v>
      </c>
      <c r="D13" s="19">
        <v>120</v>
      </c>
      <c r="E13" s="50">
        <v>120</v>
      </c>
      <c r="F13" s="50">
        <v>14.055999999999999</v>
      </c>
      <c r="G13" s="55">
        <f t="shared" si="4"/>
        <v>4.3248765013299854E-3</v>
      </c>
      <c r="H13" s="70">
        <f t="shared" si="2"/>
        <v>0.11713333333333333</v>
      </c>
      <c r="I13" s="71">
        <f t="shared" si="0"/>
        <v>0.11713333333333333</v>
      </c>
      <c r="J13" s="71">
        <f t="shared" si="1"/>
        <v>1.0203252032520325</v>
      </c>
      <c r="K13" s="27" t="s">
        <v>63</v>
      </c>
      <c r="L13" s="58">
        <f t="shared" si="3"/>
        <v>0.27999999999999936</v>
      </c>
    </row>
    <row r="14" spans="1:21" s="22" customFormat="1" x14ac:dyDescent="0.2">
      <c r="A14" s="26">
        <v>10606000</v>
      </c>
      <c r="B14" s="17" t="s">
        <v>3</v>
      </c>
      <c r="C14" s="32">
        <f>C15+C16</f>
        <v>350.88648000000001</v>
      </c>
      <c r="D14" s="32">
        <f>D15+D16</f>
        <v>653</v>
      </c>
      <c r="E14" s="57">
        <f>E15+E16</f>
        <v>653</v>
      </c>
      <c r="F14" s="57">
        <f>F15+F16</f>
        <v>346.084</v>
      </c>
      <c r="G14" s="59">
        <f t="shared" si="4"/>
        <v>0.10648623784051556</v>
      </c>
      <c r="H14" s="67">
        <f t="shared" si="2"/>
        <v>0.52999081163859108</v>
      </c>
      <c r="I14" s="67">
        <f t="shared" si="0"/>
        <v>0.52999081163859108</v>
      </c>
      <c r="J14" s="67">
        <f t="shared" si="1"/>
        <v>0.98631329425972758</v>
      </c>
      <c r="K14" s="26" t="s">
        <v>17</v>
      </c>
      <c r="L14" s="58">
        <f t="shared" si="3"/>
        <v>-4.8024800000000027</v>
      </c>
    </row>
    <row r="15" spans="1:21" s="6" customFormat="1" ht="63.75" x14ac:dyDescent="0.2">
      <c r="A15" s="30">
        <v>10606033</v>
      </c>
      <c r="B15" s="18" t="s">
        <v>10</v>
      </c>
      <c r="C15" s="19">
        <f>225.138+0.00448</f>
        <v>225.14248000000001</v>
      </c>
      <c r="D15" s="19">
        <v>393</v>
      </c>
      <c r="E15" s="50">
        <v>393</v>
      </c>
      <c r="F15" s="50">
        <v>318.00400000000002</v>
      </c>
      <c r="G15" s="55">
        <f t="shared" si="4"/>
        <v>9.7846330885667382E-2</v>
      </c>
      <c r="H15" s="70">
        <f t="shared" si="2"/>
        <v>0.80917048346055986</v>
      </c>
      <c r="I15" s="71">
        <f t="shared" si="0"/>
        <v>0.80917048346055986</v>
      </c>
      <c r="J15" s="71">
        <f t="shared" si="1"/>
        <v>1.4124566807649983</v>
      </c>
      <c r="K15" s="31" t="s">
        <v>47</v>
      </c>
      <c r="L15" s="58">
        <f t="shared" si="3"/>
        <v>92.861520000000013</v>
      </c>
    </row>
    <row r="16" spans="1:21" s="6" customFormat="1" ht="91.5" customHeight="1" x14ac:dyDescent="0.2">
      <c r="A16" s="30">
        <v>10606043</v>
      </c>
      <c r="B16" s="18" t="s">
        <v>11</v>
      </c>
      <c r="C16" s="19">
        <f>124.413+1.331</f>
        <v>125.744</v>
      </c>
      <c r="D16" s="19">
        <v>260</v>
      </c>
      <c r="E16" s="50">
        <v>260</v>
      </c>
      <c r="F16" s="50">
        <v>28.08</v>
      </c>
      <c r="G16" s="55">
        <f t="shared" si="4"/>
        <v>8.6399069548481772E-3</v>
      </c>
      <c r="H16" s="70">
        <f t="shared" si="2"/>
        <v>0.108</v>
      </c>
      <c r="I16" s="71">
        <f t="shared" si="0"/>
        <v>0.108</v>
      </c>
      <c r="J16" s="71">
        <f t="shared" si="1"/>
        <v>0.22331085379819315</v>
      </c>
      <c r="K16" s="27" t="s">
        <v>63</v>
      </c>
      <c r="L16" s="58">
        <f t="shared" si="3"/>
        <v>-97.664000000000001</v>
      </c>
    </row>
    <row r="17" spans="1:12" s="6" customFormat="1" ht="27" customHeight="1" x14ac:dyDescent="0.2">
      <c r="A17" s="30"/>
      <c r="B17" s="35" t="s">
        <v>21</v>
      </c>
      <c r="C17" s="32">
        <f>C8+C9+C10+C12</f>
        <v>3334.7024799999999</v>
      </c>
      <c r="D17" s="32">
        <f>D8+D9+D10+D12</f>
        <v>4115.3999999999996</v>
      </c>
      <c r="E17" s="57">
        <f>E8+E9+E10+E12</f>
        <v>4115.3999999999996</v>
      </c>
      <c r="F17" s="57">
        <f>F8+F9+F10+F12</f>
        <v>2926.2890000000002</v>
      </c>
      <c r="G17" s="59">
        <f t="shared" si="4"/>
        <v>0.90038691891010403</v>
      </c>
      <c r="H17" s="67">
        <f t="shared" ref="H17:H18" si="5">F17/D17</f>
        <v>0.71105822034310162</v>
      </c>
      <c r="I17" s="67">
        <f t="shared" ref="I17:I18" si="6">F17/E17</f>
        <v>0.71105822034310162</v>
      </c>
      <c r="J17" s="67">
        <f t="shared" ref="J17:J40" si="7">F17/C17</f>
        <v>0.8775262613533068</v>
      </c>
      <c r="K17" s="44" t="s">
        <v>17</v>
      </c>
      <c r="L17" s="58">
        <f t="shared" si="3"/>
        <v>-408.41347999999971</v>
      </c>
    </row>
    <row r="18" spans="1:12" s="43" customFormat="1" ht="38.25" x14ac:dyDescent="0.2">
      <c r="A18" s="44">
        <v>11100000</v>
      </c>
      <c r="B18" s="40" t="s">
        <v>37</v>
      </c>
      <c r="C18" s="47">
        <f>C19+C22</f>
        <v>274.11500000000001</v>
      </c>
      <c r="D18" s="57">
        <f t="shared" ref="D18:F18" si="8">D19+D22</f>
        <v>382</v>
      </c>
      <c r="E18" s="57">
        <f t="shared" si="8"/>
        <v>382.2</v>
      </c>
      <c r="F18" s="57">
        <f t="shared" si="8"/>
        <v>259.06600000000003</v>
      </c>
      <c r="G18" s="59">
        <f t="shared" si="4"/>
        <v>7.971175695030977E-2</v>
      </c>
      <c r="H18" s="67">
        <f t="shared" si="5"/>
        <v>0.6781832460732985</v>
      </c>
      <c r="I18" s="67">
        <f t="shared" si="6"/>
        <v>0.67782836211407649</v>
      </c>
      <c r="J18" s="67">
        <f t="shared" si="7"/>
        <v>0.94509968443901293</v>
      </c>
      <c r="K18" s="44" t="s">
        <v>17</v>
      </c>
      <c r="L18" s="58">
        <f t="shared" si="3"/>
        <v>-15.048999999999978</v>
      </c>
    </row>
    <row r="19" spans="1:12" s="39" customFormat="1" ht="63.75" x14ac:dyDescent="0.2">
      <c r="A19" s="44">
        <v>11105000</v>
      </c>
      <c r="B19" s="40" t="s">
        <v>50</v>
      </c>
      <c r="C19" s="49">
        <f>C20+C21</f>
        <v>28.914000000000001</v>
      </c>
      <c r="D19" s="49">
        <f t="shared" ref="D19:F19" si="9">D20+D21</f>
        <v>32</v>
      </c>
      <c r="E19" s="49">
        <f t="shared" si="9"/>
        <v>32.200000000000003</v>
      </c>
      <c r="F19" s="49">
        <f t="shared" si="9"/>
        <v>28.393000000000001</v>
      </c>
      <c r="G19" s="56">
        <f t="shared" si="4"/>
        <v>8.7362136100072769E-3</v>
      </c>
      <c r="H19" s="68">
        <f t="shared" si="2"/>
        <v>0.88728125000000002</v>
      </c>
      <c r="I19" s="69">
        <f t="shared" si="0"/>
        <v>0.88177018633540372</v>
      </c>
      <c r="J19" s="69">
        <f t="shared" si="7"/>
        <v>0.98198104724354984</v>
      </c>
      <c r="K19" s="44"/>
      <c r="L19" s="58">
        <f t="shared" si="3"/>
        <v>-0.5210000000000008</v>
      </c>
    </row>
    <row r="20" spans="1:12" s="37" customFormat="1" ht="51" x14ac:dyDescent="0.2">
      <c r="A20" s="54" t="s">
        <v>53</v>
      </c>
      <c r="B20" s="41" t="s">
        <v>54</v>
      </c>
      <c r="C20" s="50">
        <v>16.481999999999999</v>
      </c>
      <c r="D20" s="50">
        <v>32</v>
      </c>
      <c r="E20" s="50">
        <v>16.552</v>
      </c>
      <c r="F20" s="50">
        <v>16.481000000000002</v>
      </c>
      <c r="G20" s="55">
        <f t="shared" si="4"/>
        <v>5.0710223120674089E-3</v>
      </c>
      <c r="H20" s="70">
        <f t="shared" si="2"/>
        <v>0.51503125000000005</v>
      </c>
      <c r="I20" s="71">
        <f t="shared" si="0"/>
        <v>0.9957104881585308</v>
      </c>
      <c r="J20" s="71">
        <f t="shared" si="7"/>
        <v>0.99993932775148664</v>
      </c>
      <c r="K20" s="54"/>
      <c r="L20" s="58">
        <f t="shared" si="3"/>
        <v>-9.9999999999766942E-4</v>
      </c>
    </row>
    <row r="21" spans="1:12" s="37" customFormat="1" ht="25.5" x14ac:dyDescent="0.2">
      <c r="A21" s="54">
        <v>11105075</v>
      </c>
      <c r="B21" s="41" t="s">
        <v>65</v>
      </c>
      <c r="C21" s="50">
        <v>12.432</v>
      </c>
      <c r="D21" s="50">
        <v>0</v>
      </c>
      <c r="E21" s="50">
        <v>15.648</v>
      </c>
      <c r="F21" s="50">
        <v>11.912000000000001</v>
      </c>
      <c r="G21" s="55">
        <f t="shared" si="4"/>
        <v>3.665191297939868E-3</v>
      </c>
      <c r="H21" s="70" t="e">
        <f t="shared" ref="H21:H22" si="10">F21/D21</f>
        <v>#DIV/0!</v>
      </c>
      <c r="I21" s="71">
        <f t="shared" ref="I21:I22" si="11">F21/E21</f>
        <v>0.76124744376278131</v>
      </c>
      <c r="J21" s="71">
        <f t="shared" ref="J21:J22" si="12">F21/C21</f>
        <v>0.95817245817245822</v>
      </c>
      <c r="K21" s="54"/>
      <c r="L21" s="58">
        <f t="shared" si="3"/>
        <v>-0.51999999999999957</v>
      </c>
    </row>
    <row r="22" spans="1:12" s="39" customFormat="1" ht="63.75" x14ac:dyDescent="0.2">
      <c r="A22" s="44">
        <v>11109000</v>
      </c>
      <c r="B22" s="40" t="s">
        <v>66</v>
      </c>
      <c r="C22" s="49">
        <v>245.20099999999999</v>
      </c>
      <c r="D22" s="49">
        <v>350</v>
      </c>
      <c r="E22" s="49">
        <v>350</v>
      </c>
      <c r="F22" s="49">
        <v>230.673</v>
      </c>
      <c r="G22" s="56">
        <f t="shared" ref="G22" si="13">F22/$F$7</f>
        <v>7.0975543340302483E-2</v>
      </c>
      <c r="H22" s="68">
        <f t="shared" si="10"/>
        <v>0.65906571428571425</v>
      </c>
      <c r="I22" s="69">
        <f t="shared" si="11"/>
        <v>0.65906571428571425</v>
      </c>
      <c r="J22" s="69">
        <f t="shared" si="12"/>
        <v>0.94075064946717191</v>
      </c>
      <c r="K22" s="44"/>
      <c r="L22" s="58">
        <f t="shared" ref="L22" si="14">F22-C22</f>
        <v>-14.527999999999992</v>
      </c>
    </row>
    <row r="23" spans="1:12" s="43" customFormat="1" ht="25.5" x14ac:dyDescent="0.2">
      <c r="A23" s="44" t="s">
        <v>38</v>
      </c>
      <c r="B23" s="40" t="s">
        <v>39</v>
      </c>
      <c r="C23" s="57">
        <f>C24+C26</f>
        <v>39.85</v>
      </c>
      <c r="D23" s="57">
        <f t="shared" ref="D23:F23" si="15">D24+D26</f>
        <v>80</v>
      </c>
      <c r="E23" s="57">
        <f t="shared" si="15"/>
        <v>80</v>
      </c>
      <c r="F23" s="57">
        <f t="shared" si="15"/>
        <v>64.680000000000007</v>
      </c>
      <c r="G23" s="59">
        <f t="shared" si="4"/>
        <v>1.9901324139586188E-2</v>
      </c>
      <c r="H23" s="67">
        <f t="shared" si="2"/>
        <v>0.80850000000000011</v>
      </c>
      <c r="I23" s="67">
        <f>I24+I31+I34</f>
        <v>2.258944460369352</v>
      </c>
      <c r="J23" s="67">
        <f t="shared" si="7"/>
        <v>1.6230865746549561</v>
      </c>
      <c r="K23" s="44" t="s">
        <v>17</v>
      </c>
      <c r="L23" s="58">
        <f>F23-C23</f>
        <v>24.830000000000005</v>
      </c>
    </row>
    <row r="24" spans="1:12" s="39" customFormat="1" x14ac:dyDescent="0.2">
      <c r="A24" s="44" t="s">
        <v>40</v>
      </c>
      <c r="B24" s="40" t="s">
        <v>48</v>
      </c>
      <c r="C24" s="57">
        <v>39.85</v>
      </c>
      <c r="D24" s="57">
        <f t="shared" ref="C24:F24" si="16">D25</f>
        <v>80</v>
      </c>
      <c r="E24" s="57">
        <f t="shared" si="16"/>
        <v>80</v>
      </c>
      <c r="F24" s="57">
        <f t="shared" si="16"/>
        <v>64.680000000000007</v>
      </c>
      <c r="G24" s="59">
        <f t="shared" si="4"/>
        <v>1.9901324139586188E-2</v>
      </c>
      <c r="H24" s="67">
        <f t="shared" si="2"/>
        <v>0.80850000000000011</v>
      </c>
      <c r="I24" s="67">
        <f t="shared" si="0"/>
        <v>0.80850000000000011</v>
      </c>
      <c r="J24" s="67">
        <f t="shared" si="7"/>
        <v>1.6230865746549561</v>
      </c>
      <c r="K24" s="44" t="s">
        <v>17</v>
      </c>
      <c r="L24" s="58">
        <f t="shared" si="3"/>
        <v>24.830000000000005</v>
      </c>
    </row>
    <row r="25" spans="1:12" s="38" customFormat="1" ht="25.5" x14ac:dyDescent="0.2">
      <c r="A25" s="46" t="s">
        <v>41</v>
      </c>
      <c r="B25" s="41" t="s">
        <v>49</v>
      </c>
      <c r="C25" s="42">
        <v>24.85</v>
      </c>
      <c r="D25" s="42">
        <v>80</v>
      </c>
      <c r="E25" s="50">
        <v>80</v>
      </c>
      <c r="F25" s="50">
        <v>64.680000000000007</v>
      </c>
      <c r="G25" s="55">
        <f t="shared" si="4"/>
        <v>1.9901324139586188E-2</v>
      </c>
      <c r="H25" s="70">
        <f t="shared" si="2"/>
        <v>0.80850000000000011</v>
      </c>
      <c r="I25" s="71">
        <f t="shared" si="0"/>
        <v>0.80850000000000011</v>
      </c>
      <c r="J25" s="71">
        <f t="shared" si="7"/>
        <v>2.6028169014084508</v>
      </c>
      <c r="K25" s="45"/>
      <c r="L25" s="58">
        <f t="shared" si="3"/>
        <v>39.830000000000005</v>
      </c>
    </row>
    <row r="26" spans="1:12" s="39" customFormat="1" hidden="1" x14ac:dyDescent="0.2">
      <c r="A26" s="44" t="s">
        <v>40</v>
      </c>
      <c r="B26" s="40" t="s">
        <v>55</v>
      </c>
      <c r="C26" s="57">
        <f>C27</f>
        <v>0</v>
      </c>
      <c r="D26" s="57">
        <f t="shared" ref="D26:F26" si="17">D27</f>
        <v>0</v>
      </c>
      <c r="E26" s="57">
        <f t="shared" si="17"/>
        <v>0</v>
      </c>
      <c r="F26" s="57">
        <f t="shared" si="17"/>
        <v>0</v>
      </c>
      <c r="G26" s="59">
        <f t="shared" si="4"/>
        <v>0</v>
      </c>
      <c r="H26" s="67" t="e">
        <f t="shared" ref="H26:H27" si="18">F26/D26</f>
        <v>#DIV/0!</v>
      </c>
      <c r="I26" s="67" t="e">
        <f t="shared" ref="I26:I27" si="19">F26/E26</f>
        <v>#DIV/0!</v>
      </c>
      <c r="J26" s="67" t="e">
        <f t="shared" ref="J26:J27" si="20">F26/C26</f>
        <v>#DIV/0!</v>
      </c>
      <c r="K26" s="44" t="s">
        <v>17</v>
      </c>
      <c r="L26" s="58">
        <f>F26-C26</f>
        <v>0</v>
      </c>
    </row>
    <row r="27" spans="1:12" s="48" customFormat="1" ht="18" hidden="1" customHeight="1" x14ac:dyDescent="0.2">
      <c r="A27" s="54" t="s">
        <v>41</v>
      </c>
      <c r="B27" s="41" t="s">
        <v>56</v>
      </c>
      <c r="C27" s="50"/>
      <c r="D27" s="50"/>
      <c r="E27" s="50">
        <v>0</v>
      </c>
      <c r="F27" s="50"/>
      <c r="G27" s="55">
        <f t="shared" si="4"/>
        <v>0</v>
      </c>
      <c r="H27" s="70" t="e">
        <f t="shared" si="18"/>
        <v>#DIV/0!</v>
      </c>
      <c r="I27" s="71" t="e">
        <f t="shared" si="19"/>
        <v>#DIV/0!</v>
      </c>
      <c r="J27" s="71" t="e">
        <f t="shared" si="20"/>
        <v>#DIV/0!</v>
      </c>
      <c r="K27" s="53"/>
      <c r="L27" s="58">
        <f t="shared" si="3"/>
        <v>0</v>
      </c>
    </row>
    <row r="28" spans="1:12" s="43" customFormat="1" hidden="1" x14ac:dyDescent="0.2">
      <c r="A28" s="44" t="s">
        <v>57</v>
      </c>
      <c r="B28" s="40" t="s">
        <v>58</v>
      </c>
      <c r="C28" s="57">
        <f>C29+C30</f>
        <v>0</v>
      </c>
      <c r="D28" s="57">
        <f t="shared" ref="D28:F28" si="21">D29+D30</f>
        <v>0</v>
      </c>
      <c r="E28" s="57">
        <f t="shared" si="21"/>
        <v>0</v>
      </c>
      <c r="F28" s="57">
        <f t="shared" si="21"/>
        <v>0</v>
      </c>
      <c r="G28" s="59">
        <f t="shared" si="4"/>
        <v>0</v>
      </c>
      <c r="H28" s="67" t="e">
        <f t="shared" ref="H28:H30" si="22">F28/D28</f>
        <v>#DIV/0!</v>
      </c>
      <c r="I28" s="67" t="e">
        <f t="shared" ref="I28:I30" si="23">F28/E28</f>
        <v>#DIV/0!</v>
      </c>
      <c r="J28" s="67" t="e">
        <f t="shared" ref="J28:J30" si="24">F28/C28</f>
        <v>#DIV/0!</v>
      </c>
      <c r="K28" s="44" t="s">
        <v>17</v>
      </c>
      <c r="L28" s="58">
        <f t="shared" si="3"/>
        <v>0</v>
      </c>
    </row>
    <row r="29" spans="1:12" s="48" customFormat="1" hidden="1" x14ac:dyDescent="0.2">
      <c r="A29" s="54" t="s">
        <v>59</v>
      </c>
      <c r="B29" s="41" t="s">
        <v>60</v>
      </c>
      <c r="C29" s="50"/>
      <c r="D29" s="50"/>
      <c r="E29" s="50"/>
      <c r="F29" s="50"/>
      <c r="G29" s="55">
        <f t="shared" si="4"/>
        <v>0</v>
      </c>
      <c r="H29" s="70" t="e">
        <f t="shared" si="22"/>
        <v>#DIV/0!</v>
      </c>
      <c r="I29" s="71" t="e">
        <f t="shared" si="23"/>
        <v>#DIV/0!</v>
      </c>
      <c r="J29" s="71" t="e">
        <f t="shared" si="24"/>
        <v>#DIV/0!</v>
      </c>
      <c r="K29" s="53"/>
      <c r="L29" s="58">
        <f t="shared" si="3"/>
        <v>0</v>
      </c>
    </row>
    <row r="30" spans="1:12" s="48" customFormat="1" ht="51" hidden="1" x14ac:dyDescent="0.2">
      <c r="A30" s="54" t="s">
        <v>61</v>
      </c>
      <c r="B30" s="41" t="s">
        <v>62</v>
      </c>
      <c r="C30" s="50"/>
      <c r="D30" s="50"/>
      <c r="E30" s="50"/>
      <c r="F30" s="50"/>
      <c r="G30" s="55">
        <f t="shared" si="4"/>
        <v>0</v>
      </c>
      <c r="H30" s="70" t="e">
        <f t="shared" si="22"/>
        <v>#DIV/0!</v>
      </c>
      <c r="I30" s="71" t="e">
        <f t="shared" si="23"/>
        <v>#DIV/0!</v>
      </c>
      <c r="J30" s="71" t="e">
        <f t="shared" si="24"/>
        <v>#DIV/0!</v>
      </c>
      <c r="K30" s="53"/>
      <c r="L30" s="58">
        <f t="shared" si="3"/>
        <v>0</v>
      </c>
    </row>
    <row r="31" spans="1:12" s="48" customFormat="1" ht="27" customHeight="1" x14ac:dyDescent="0.2">
      <c r="A31" s="54"/>
      <c r="B31" s="60" t="s">
        <v>42</v>
      </c>
      <c r="C31" s="57">
        <f>C18+C23+C28</f>
        <v>313.96500000000003</v>
      </c>
      <c r="D31" s="57">
        <f>D18+D23+D28</f>
        <v>462</v>
      </c>
      <c r="E31" s="57">
        <f>E18+E23+E28</f>
        <v>462.2</v>
      </c>
      <c r="F31" s="57">
        <f>F18+F23+F28</f>
        <v>323.74600000000004</v>
      </c>
      <c r="G31" s="59">
        <f t="shared" si="4"/>
        <v>9.9613081089895958E-2</v>
      </c>
      <c r="H31" s="67">
        <f t="shared" si="2"/>
        <v>0.70074891774891779</v>
      </c>
      <c r="I31" s="67">
        <f t="shared" si="0"/>
        <v>0.70044569450454364</v>
      </c>
      <c r="J31" s="67">
        <f t="shared" si="7"/>
        <v>1.0311531540139824</v>
      </c>
      <c r="K31" s="44" t="s">
        <v>17</v>
      </c>
      <c r="L31" s="58">
        <f>F31-C31</f>
        <v>9.7810000000000059</v>
      </c>
    </row>
    <row r="32" spans="1:12" s="14" customFormat="1" x14ac:dyDescent="0.2">
      <c r="A32" s="26">
        <v>20000000</v>
      </c>
      <c r="B32" s="17" t="s">
        <v>2</v>
      </c>
      <c r="C32" s="57">
        <f>C33</f>
        <v>4154.6530000000002</v>
      </c>
      <c r="D32" s="32">
        <f>D33</f>
        <v>5684.9279999999999</v>
      </c>
      <c r="E32" s="57">
        <f>E33</f>
        <v>5981.1279999999997</v>
      </c>
      <c r="F32" s="57">
        <f>F33</f>
        <v>4535.0280000000002</v>
      </c>
      <c r="G32" s="59"/>
      <c r="H32" s="67">
        <f t="shared" si="2"/>
        <v>0.79772830896011349</v>
      </c>
      <c r="I32" s="67">
        <f t="shared" si="0"/>
        <v>0.75822286364712488</v>
      </c>
      <c r="J32" s="67">
        <f t="shared" si="7"/>
        <v>1.0915539757471924</v>
      </c>
      <c r="K32" s="26" t="s">
        <v>17</v>
      </c>
      <c r="L32" s="58">
        <f t="shared" si="3"/>
        <v>380.375</v>
      </c>
    </row>
    <row r="33" spans="1:12" s="14" customFormat="1" ht="25.5" x14ac:dyDescent="0.2">
      <c r="A33" s="26">
        <v>20200000</v>
      </c>
      <c r="B33" s="17" t="s">
        <v>1</v>
      </c>
      <c r="C33" s="57">
        <f>C34+C36+C39+C42</f>
        <v>4154.6530000000002</v>
      </c>
      <c r="D33" s="57">
        <f>D34+D36+D39+D42</f>
        <v>5684.9279999999999</v>
      </c>
      <c r="E33" s="57">
        <f>E34+E36+E39+E42</f>
        <v>5981.1279999999997</v>
      </c>
      <c r="F33" s="57">
        <f>F34+F36+F39+F42</f>
        <v>4535.0280000000002</v>
      </c>
      <c r="G33" s="59"/>
      <c r="H33" s="67">
        <f t="shared" si="2"/>
        <v>0.79772830896011349</v>
      </c>
      <c r="I33" s="67">
        <f t="shared" si="0"/>
        <v>0.75822286364712488</v>
      </c>
      <c r="J33" s="67">
        <f t="shared" si="7"/>
        <v>1.0915539757471924</v>
      </c>
      <c r="K33" s="26" t="s">
        <v>17</v>
      </c>
      <c r="L33" s="58">
        <f t="shared" si="3"/>
        <v>380.375</v>
      </c>
    </row>
    <row r="34" spans="1:12" s="14" customFormat="1" x14ac:dyDescent="0.2">
      <c r="A34" s="26">
        <v>20210000</v>
      </c>
      <c r="B34" s="17" t="s">
        <v>25</v>
      </c>
      <c r="C34" s="51">
        <f>C35</f>
        <v>2232</v>
      </c>
      <c r="D34" s="20">
        <f>D35</f>
        <v>3646.2779999999998</v>
      </c>
      <c r="E34" s="51">
        <f>E35</f>
        <v>3646.2779999999998</v>
      </c>
      <c r="F34" s="51">
        <f>F35</f>
        <v>2734.7040000000002</v>
      </c>
      <c r="G34" s="56"/>
      <c r="H34" s="68">
        <f t="shared" si="2"/>
        <v>0.74999876586480796</v>
      </c>
      <c r="I34" s="69">
        <f t="shared" si="0"/>
        <v>0.74999876586480796</v>
      </c>
      <c r="J34" s="69">
        <f t="shared" si="7"/>
        <v>1.2252258064516131</v>
      </c>
      <c r="K34" s="44" t="s">
        <v>17</v>
      </c>
      <c r="L34" s="58">
        <f t="shared" si="3"/>
        <v>502.70400000000018</v>
      </c>
    </row>
    <row r="35" spans="1:12" s="14" customFormat="1" ht="30.75" customHeight="1" x14ac:dyDescent="0.2">
      <c r="A35" s="30" t="s">
        <v>32</v>
      </c>
      <c r="B35" s="18" t="s">
        <v>33</v>
      </c>
      <c r="C35" s="52">
        <v>2232</v>
      </c>
      <c r="D35" s="21">
        <v>3646.2779999999998</v>
      </c>
      <c r="E35" s="52">
        <v>3646.2779999999998</v>
      </c>
      <c r="F35" s="52">
        <v>2734.7040000000002</v>
      </c>
      <c r="G35" s="56"/>
      <c r="H35" s="70">
        <f t="shared" si="2"/>
        <v>0.74999876586480796</v>
      </c>
      <c r="I35" s="71">
        <f t="shared" si="0"/>
        <v>0.74999876586480796</v>
      </c>
      <c r="J35" s="71">
        <f t="shared" si="7"/>
        <v>1.2252258064516131</v>
      </c>
      <c r="K35" s="54" t="s">
        <v>17</v>
      </c>
      <c r="L35" s="58">
        <f t="shared" si="3"/>
        <v>502.70400000000018</v>
      </c>
    </row>
    <row r="36" spans="1:12" s="14" customFormat="1" x14ac:dyDescent="0.2">
      <c r="A36" s="26" t="s">
        <v>26</v>
      </c>
      <c r="B36" s="17" t="s">
        <v>27</v>
      </c>
      <c r="C36" s="57">
        <f>C37+C38</f>
        <v>120.425</v>
      </c>
      <c r="D36" s="32">
        <f>D37+D38</f>
        <v>195.1</v>
      </c>
      <c r="E36" s="57">
        <f>E37+E38</f>
        <v>195.1</v>
      </c>
      <c r="F36" s="57">
        <f>F37+F38</f>
        <v>144.47</v>
      </c>
      <c r="G36" s="59"/>
      <c r="H36" s="67">
        <f t="shared" si="2"/>
        <v>0.74049205535622764</v>
      </c>
      <c r="I36" s="67">
        <f t="shared" si="0"/>
        <v>0.74049205535622764</v>
      </c>
      <c r="J36" s="67">
        <f t="shared" si="7"/>
        <v>1.1996678430558438</v>
      </c>
      <c r="K36" s="44" t="s">
        <v>17</v>
      </c>
      <c r="L36" s="58">
        <f t="shared" si="3"/>
        <v>24.045000000000002</v>
      </c>
    </row>
    <row r="37" spans="1:12" ht="25.5" x14ac:dyDescent="0.2">
      <c r="A37" s="30" t="s">
        <v>28</v>
      </c>
      <c r="B37" s="18" t="s">
        <v>29</v>
      </c>
      <c r="C37" s="52">
        <v>2</v>
      </c>
      <c r="D37" s="21">
        <v>2</v>
      </c>
      <c r="E37" s="52">
        <v>2</v>
      </c>
      <c r="F37" s="52">
        <v>2</v>
      </c>
      <c r="G37" s="56"/>
      <c r="H37" s="70">
        <f t="shared" si="2"/>
        <v>1</v>
      </c>
      <c r="I37" s="71">
        <f t="shared" si="0"/>
        <v>1</v>
      </c>
      <c r="J37" s="71">
        <f t="shared" si="7"/>
        <v>1</v>
      </c>
      <c r="K37" s="54" t="s">
        <v>17</v>
      </c>
      <c r="L37" s="58">
        <f t="shared" si="3"/>
        <v>0</v>
      </c>
    </row>
    <row r="38" spans="1:12" ht="38.25" x14ac:dyDescent="0.2">
      <c r="A38" s="30" t="s">
        <v>30</v>
      </c>
      <c r="B38" s="18" t="s">
        <v>31</v>
      </c>
      <c r="C38" s="50">
        <v>118.425</v>
      </c>
      <c r="D38" s="19">
        <v>193.1</v>
      </c>
      <c r="E38" s="50">
        <v>193.1</v>
      </c>
      <c r="F38" s="50">
        <v>142.47</v>
      </c>
      <c r="G38" s="56"/>
      <c r="H38" s="70">
        <f t="shared" si="2"/>
        <v>0.73780424650440191</v>
      </c>
      <c r="I38" s="71">
        <f t="shared" si="0"/>
        <v>0.73780424650440191</v>
      </c>
      <c r="J38" s="71">
        <f t="shared" si="7"/>
        <v>1.2030398986700443</v>
      </c>
      <c r="K38" s="54" t="s">
        <v>17</v>
      </c>
      <c r="L38" s="58">
        <f t="shared" si="3"/>
        <v>24.045000000000002</v>
      </c>
    </row>
    <row r="39" spans="1:12" s="14" customFormat="1" x14ac:dyDescent="0.2">
      <c r="A39" s="26" t="s">
        <v>34</v>
      </c>
      <c r="B39" s="17" t="s">
        <v>0</v>
      </c>
      <c r="C39" s="57">
        <f>C40+C41</f>
        <v>1749.1280000000002</v>
      </c>
      <c r="D39" s="57">
        <f t="shared" ref="D39:F39" si="25">D40+D41</f>
        <v>1843.5500000000002</v>
      </c>
      <c r="E39" s="57">
        <f t="shared" si="25"/>
        <v>2139.75</v>
      </c>
      <c r="F39" s="57">
        <f t="shared" si="25"/>
        <v>1655.854</v>
      </c>
      <c r="G39" s="59"/>
      <c r="H39" s="67">
        <f t="shared" si="2"/>
        <v>0.89818773561877896</v>
      </c>
      <c r="I39" s="67">
        <f t="shared" si="0"/>
        <v>0.77385395490127351</v>
      </c>
      <c r="J39" s="67">
        <f t="shared" si="7"/>
        <v>0.94667399984449385</v>
      </c>
      <c r="K39" s="44" t="s">
        <v>17</v>
      </c>
      <c r="L39" s="58">
        <f t="shared" si="3"/>
        <v>-93.274000000000115</v>
      </c>
    </row>
    <row r="40" spans="1:12" ht="51" x14ac:dyDescent="0.2">
      <c r="A40" s="30" t="s">
        <v>35</v>
      </c>
      <c r="B40" s="18" t="s">
        <v>36</v>
      </c>
      <c r="C40" s="50">
        <v>1210.009</v>
      </c>
      <c r="D40" s="19">
        <v>1781.63</v>
      </c>
      <c r="E40" s="50">
        <v>1781.63</v>
      </c>
      <c r="F40" s="50">
        <v>1457.694</v>
      </c>
      <c r="G40" s="56"/>
      <c r="H40" s="70">
        <f t="shared" si="2"/>
        <v>0.81817998125312208</v>
      </c>
      <c r="I40" s="71">
        <f t="shared" si="0"/>
        <v>0.81817998125312208</v>
      </c>
      <c r="J40" s="71">
        <f t="shared" si="7"/>
        <v>1.2046968245690735</v>
      </c>
      <c r="K40" s="54" t="s">
        <v>17</v>
      </c>
      <c r="L40" s="58">
        <f t="shared" si="3"/>
        <v>247.68499999999995</v>
      </c>
    </row>
    <row r="41" spans="1:12" s="37" customFormat="1" ht="25.5" x14ac:dyDescent="0.2">
      <c r="A41" s="54">
        <v>20249999</v>
      </c>
      <c r="B41" s="41" t="s">
        <v>46</v>
      </c>
      <c r="C41" s="50">
        <v>539.11900000000003</v>
      </c>
      <c r="D41" s="50">
        <v>61.92</v>
      </c>
      <c r="E41" s="50">
        <v>358.12</v>
      </c>
      <c r="F41" s="50">
        <v>198.16</v>
      </c>
      <c r="G41" s="56"/>
      <c r="H41" s="70">
        <f t="shared" ref="H41:H43" si="26">F41/D41</f>
        <v>3.2002583979328163</v>
      </c>
      <c r="I41" s="71">
        <f t="shared" ref="I41" si="27">F41/E41</f>
        <v>0.55333407796269407</v>
      </c>
      <c r="J41" s="71">
        <f t="shared" ref="J41:J43" si="28">F41/C41</f>
        <v>0.36756263459458854</v>
      </c>
      <c r="K41" s="54" t="s">
        <v>17</v>
      </c>
      <c r="L41" s="58">
        <f t="shared" si="3"/>
        <v>-340.95900000000006</v>
      </c>
    </row>
    <row r="42" spans="1:12" s="39" customFormat="1" ht="18.75" customHeight="1" x14ac:dyDescent="0.2">
      <c r="A42" s="44">
        <v>20700000</v>
      </c>
      <c r="B42" s="40" t="s">
        <v>51</v>
      </c>
      <c r="C42" s="57">
        <f t="shared" ref="C42:F42" si="29">C43</f>
        <v>53.1</v>
      </c>
      <c r="D42" s="57">
        <f t="shared" si="29"/>
        <v>0</v>
      </c>
      <c r="E42" s="57">
        <f t="shared" si="29"/>
        <v>0</v>
      </c>
      <c r="F42" s="63">
        <f t="shared" si="29"/>
        <v>0</v>
      </c>
      <c r="G42" s="59"/>
      <c r="H42" s="67" t="e">
        <f t="shared" si="26"/>
        <v>#DIV/0!</v>
      </c>
      <c r="I42" s="67" t="e">
        <f>I43+#REF!+I45</f>
        <v>#DIV/0!</v>
      </c>
      <c r="J42" s="67">
        <f t="shared" si="28"/>
        <v>0</v>
      </c>
      <c r="K42" s="44" t="s">
        <v>17</v>
      </c>
      <c r="L42" s="58">
        <f t="shared" si="3"/>
        <v>-53.1</v>
      </c>
    </row>
    <row r="43" spans="1:12" s="37" customFormat="1" ht="18" customHeight="1" x14ac:dyDescent="0.2">
      <c r="A43" s="54">
        <v>20705000</v>
      </c>
      <c r="B43" s="41" t="s">
        <v>52</v>
      </c>
      <c r="C43" s="52">
        <v>53.1</v>
      </c>
      <c r="D43" s="52"/>
      <c r="E43" s="52"/>
      <c r="F43" s="64"/>
      <c r="G43" s="55"/>
      <c r="H43" s="70" t="e">
        <f t="shared" si="26"/>
        <v>#DIV/0!</v>
      </c>
      <c r="I43" s="71" t="e">
        <f t="shared" ref="I43" si="30">F43/E43</f>
        <v>#DIV/0!</v>
      </c>
      <c r="J43" s="71">
        <f t="shared" si="28"/>
        <v>0</v>
      </c>
      <c r="K43" s="54" t="s">
        <v>17</v>
      </c>
      <c r="L43" s="58">
        <f t="shared" si="3"/>
        <v>-53.1</v>
      </c>
    </row>
    <row r="44" spans="1:12" ht="18.75" customHeight="1" x14ac:dyDescent="0.2">
      <c r="A44" s="65"/>
      <c r="B44" s="66" t="s">
        <v>16</v>
      </c>
      <c r="C44" s="57">
        <f>C7+C32</f>
        <v>7803.3204800000003</v>
      </c>
      <c r="D44" s="57">
        <f>D7+D32</f>
        <v>10262.328</v>
      </c>
      <c r="E44" s="57">
        <f>E7+E32</f>
        <v>10558.727999999999</v>
      </c>
      <c r="F44" s="57">
        <f>F7+F32</f>
        <v>7785.0630000000001</v>
      </c>
      <c r="G44" s="59">
        <f>G7+G32</f>
        <v>1</v>
      </c>
      <c r="H44" s="67">
        <f t="shared" si="2"/>
        <v>0.7586059420435598</v>
      </c>
      <c r="I44" s="67">
        <f t="shared" si="0"/>
        <v>0.73731068742371242</v>
      </c>
      <c r="J44" s="67">
        <f t="shared" ref="J44" si="31">F44/C44</f>
        <v>0.99766029345497287</v>
      </c>
      <c r="K44" s="24"/>
      <c r="L44" s="58">
        <f>F44-C44</f>
        <v>-18.257480000000214</v>
      </c>
    </row>
    <row r="45" spans="1:12" ht="12.75" customHeight="1" x14ac:dyDescent="0.2">
      <c r="B45" s="10"/>
      <c r="C45" s="10"/>
      <c r="D45" s="10"/>
      <c r="E45" s="4"/>
      <c r="F45" s="4"/>
      <c r="G45" s="4"/>
      <c r="H45" s="4"/>
      <c r="I45" s="9"/>
      <c r="J45" s="9"/>
    </row>
    <row r="46" spans="1:12" ht="12.75" customHeight="1" x14ac:dyDescent="0.2">
      <c r="B46" s="3"/>
      <c r="C46" s="3"/>
      <c r="D46" s="3"/>
      <c r="E46" s="4"/>
      <c r="F46" s="4"/>
      <c r="G46" s="4"/>
      <c r="H46" s="4"/>
      <c r="I46" s="9"/>
      <c r="J46" s="9"/>
    </row>
    <row r="47" spans="1:12" ht="2.1" customHeight="1" x14ac:dyDescent="0.2">
      <c r="B47" s="10"/>
      <c r="C47" s="10"/>
      <c r="D47" s="10"/>
      <c r="E47" s="4"/>
      <c r="F47" s="4"/>
      <c r="G47" s="4"/>
      <c r="H47" s="4"/>
      <c r="I47" s="9"/>
      <c r="J47" s="9"/>
    </row>
  </sheetData>
  <mergeCells count="5">
    <mergeCell ref="F1:I1"/>
    <mergeCell ref="D5:K5"/>
    <mergeCell ref="I4:K4"/>
    <mergeCell ref="O4:U4"/>
    <mergeCell ref="A2:K3"/>
  </mergeCells>
  <printOptions horizontalCentered="1"/>
  <pageMargins left="0.39370078740157483" right="0.39370078740157483" top="0.98425196850393704" bottom="0.59055118110236227" header="0.19685039370078741" footer="0.19685039370078741"/>
  <pageSetup paperSize="9"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2023-08-25T12:41:43Z</cp:lastPrinted>
  <dcterms:created xsi:type="dcterms:W3CDTF">2020-03-18T14:29:03Z</dcterms:created>
  <dcterms:modified xsi:type="dcterms:W3CDTF">2023-10-22T10:26:05Z</dcterms:modified>
</cp:coreProperties>
</file>